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ltoiv2\общая\01 Для Кузнецовой Л.В\Главе\2026\27 АВГУСТА 2026 ГОДА\"/>
    </mc:Choice>
  </mc:AlternateContent>
  <bookViews>
    <workbookView xWindow="-120" yWindow="-120" windowWidth="19440" windowHeight="15000"/>
  </bookViews>
  <sheets>
    <sheet name="кв.смета_13" sheetId="2" r:id="rId1"/>
  </sheets>
  <definedNames>
    <definedName name="_xlnm.Print_Titles" localSheetId="0">кв.смета_13!$4:$4</definedName>
    <definedName name="_xlnm.Print_Area" localSheetId="0">кв.смета_13!$A$1:$H$31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2" l="1"/>
  <c r="G13" i="2" s="1"/>
  <c r="F14" i="2"/>
  <c r="E14" i="2"/>
  <c r="E13" i="2" s="1"/>
  <c r="C13" i="2"/>
  <c r="D13" i="2"/>
  <c r="F13" i="2"/>
  <c r="B13" i="2"/>
  <c r="C24" i="2" l="1"/>
  <c r="C23" i="2"/>
  <c r="C19" i="2"/>
  <c r="C15" i="2"/>
  <c r="C9" i="2"/>
  <c r="C7" i="2"/>
  <c r="C6" i="2"/>
  <c r="C12" i="2" l="1"/>
  <c r="C27" i="2" s="1"/>
  <c r="F18" i="2"/>
  <c r="G18" i="2"/>
  <c r="E18" i="2"/>
  <c r="D15" i="2" l="1"/>
  <c r="B15" i="2"/>
  <c r="B12" i="2" s="1"/>
  <c r="D24" i="2" l="1"/>
  <c r="B24" i="2"/>
  <c r="G25" i="2"/>
  <c r="F25" i="2"/>
  <c r="E25" i="2"/>
  <c r="G24" i="2" l="1"/>
  <c r="G10" i="2"/>
  <c r="G11" i="2"/>
  <c r="G16" i="2"/>
  <c r="G17" i="2"/>
  <c r="G20" i="2"/>
  <c r="G21" i="2"/>
  <c r="G22" i="2"/>
  <c r="G26" i="2"/>
  <c r="D23" i="2"/>
  <c r="D19" i="2"/>
  <c r="B19" i="2"/>
  <c r="D9" i="2"/>
  <c r="G9" i="2" s="1"/>
  <c r="D7" i="2"/>
  <c r="G8" i="2"/>
  <c r="F21" i="2"/>
  <c r="F22" i="2"/>
  <c r="F26" i="2"/>
  <c r="F20" i="2"/>
  <c r="F8" i="2"/>
  <c r="F7" i="2" s="1"/>
  <c r="E10" i="2"/>
  <c r="E11" i="2"/>
  <c r="E16" i="2"/>
  <c r="E17" i="2"/>
  <c r="E20" i="2"/>
  <c r="E21" i="2"/>
  <c r="E22" i="2"/>
  <c r="E26" i="2"/>
  <c r="E8" i="2"/>
  <c r="E7" i="2" s="1"/>
  <c r="G19" i="2" l="1"/>
  <c r="D12" i="2"/>
  <c r="G12" i="2" s="1"/>
  <c r="F24" i="2"/>
  <c r="F23" i="2" s="1"/>
  <c r="E15" i="2"/>
  <c r="E24" i="2"/>
  <c r="E23" i="2" s="1"/>
  <c r="F19" i="2"/>
  <c r="D6" i="2"/>
  <c r="G7" i="2"/>
  <c r="E19" i="2"/>
  <c r="E9" i="2"/>
  <c r="E6" i="2" s="1"/>
  <c r="E12" i="2" l="1"/>
  <c r="E27" i="2" s="1"/>
  <c r="D27" i="2"/>
  <c r="G6" i="2"/>
  <c r="B11" i="2"/>
  <c r="F11" i="2" s="1"/>
  <c r="B10" i="2"/>
  <c r="F17" i="2"/>
  <c r="F16" i="2"/>
  <c r="F15" i="2" s="1"/>
  <c r="F12" i="2" s="1"/>
  <c r="B9" i="2" l="1"/>
  <c r="F10" i="2"/>
  <c r="F9" i="2" s="1"/>
  <c r="F6" i="2" s="1"/>
  <c r="G15" i="2" l="1"/>
  <c r="F27" i="2"/>
  <c r="B23" i="2" l="1"/>
  <c r="G23" i="2" s="1"/>
  <c r="B7" i="2" l="1"/>
  <c r="B6" i="2" s="1"/>
  <c r="B27" i="2" s="1"/>
  <c r="G27" i="2" s="1"/>
</calcChain>
</file>

<file path=xl/sharedStrings.xml><?xml version="1.0" encoding="utf-8"?>
<sst xmlns="http://schemas.openxmlformats.org/spreadsheetml/2006/main" count="45" uniqueCount="43">
  <si>
    <t>Пояснение</t>
  </si>
  <si>
    <t>Утвержденный план на год</t>
  </si>
  <si>
    <t>Наименование</t>
  </si>
  <si>
    <t>ИТОГО</t>
  </si>
  <si>
    <t>Региональный проект "Педагоги и наставники"</t>
  </si>
  <si>
    <t>Региональный проект "Многодетная семья"</t>
  </si>
  <si>
    <t>05.1.И4.55550; Реализация программ формирования современной городской среды</t>
  </si>
  <si>
    <t>Национальный проект 'Молодежь и дети'</t>
  </si>
  <si>
    <t>Национальный проект 'Семья'</t>
  </si>
  <si>
    <t>Национальный проект  'Инфраструктура для жизни'</t>
  </si>
  <si>
    <t>01.1.Я2.54040; Оказание государственной социальной помощи на основании социального контракта отдельным категориям граждан</t>
  </si>
  <si>
    <t>02.1.Ю6.50500;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</si>
  <si>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02.1.Ю6.51790;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</si>
  <si>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02.1.Ю6.53030;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</si>
  <si>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021Ю457500;Реализация мероприятий по модернизации школьных систем образования</t>
  </si>
  <si>
    <t>021Ю4А7500;Реализация мероприятий по модернизации школьных систем образования</t>
  </si>
  <si>
    <t>Региональный проект "Все лучшее детям"</t>
  </si>
  <si>
    <t>Региональный проект "Семейные ценности и инфраструктура культуры"</t>
  </si>
  <si>
    <t>021Я555130;Модернизация муниципальных учреждений культуры</t>
  </si>
  <si>
    <t>043Я554540;Создание модельных муниципальных библиотек</t>
  </si>
  <si>
    <t>Региональный проект "Формирование комфортной городской среды"</t>
  </si>
  <si>
    <t>Расходы запланированы на строительство детской школы искусств</t>
  </si>
  <si>
    <t>Расходы запланированы на оплату труда</t>
  </si>
  <si>
    <t xml:space="preserve">Остаток годового плана     </t>
  </si>
  <si>
    <t>% исп. год</t>
  </si>
  <si>
    <t>05.1.И4.25550; Строительный контроль по реализации программ формирования современной городской среды</t>
  </si>
  <si>
    <t>021Ю4А7501;Строительный контроль по реализации мероприятий по модернизации школьных систем образования</t>
  </si>
  <si>
    <t>Расходы запланированы на строительный контроль по реализации мероприятий по модернизации школьных систем образования</t>
  </si>
  <si>
    <t xml:space="preserve">Расходы на строительный контроль по реализации программ формирования современной городской среды "Благоустройство территории, прилегающей к Парку аттракционов 2 (этап)". </t>
  </si>
  <si>
    <t>Заместитель главы администрации-начальник финансового управления администрации Благодарненского муниципального округа Ставропольского края</t>
  </si>
  <si>
    <t>Л.В. Кузнецова</t>
  </si>
  <si>
    <t>Расходы запланированы на благоустройство территории, прилегающей к Парку аттракционов 2 (этап). Работы завершены.</t>
  </si>
  <si>
    <t>Региональный проект "Россия – страна возможностей"</t>
  </si>
  <si>
    <t>021Ю176750;Реализация проектов школьного инициативного бюджетирования</t>
  </si>
  <si>
    <t>Расходы запланированы на реализацию проектов школьного инициативного бюджетирования</t>
  </si>
  <si>
    <t>Кассовый расход на 20.08.2026</t>
  </si>
  <si>
    <t>Расходы запланированы на создание модельной муниципальной библиотеки в с.Спасское.</t>
  </si>
  <si>
    <t>Информация о реализации национальных проектов на территории Благодарненского муниципального округа Ставропольского края по состоянию на 27 августа 2026 года</t>
  </si>
  <si>
    <t>Кассовый расход на 27.08.2026</t>
  </si>
  <si>
    <t>Кассовый расход с 20.08.2026 по 27.08.2026</t>
  </si>
  <si>
    <t>Расходы запланированы на оказание государственной социальной помощи на основании социального контракта отдельным категориям граждан. Численность получателей по состоянию на 27 августа 2026 года составила 35 человека.</t>
  </si>
  <si>
    <t>Расходы запланированы на капитальный ремонт СОШ №7, СОШ №9, СОШ №14. По состоянию на 27 августа 2026 года работы выполнены на: СОШ № 7 - на 65%, плановые назначения составляют 62523699,78 рублей, кассовое исполнение - 53478884,36 рублей, СОШ № 9 - на 100%, плановые назначения составляют 97683321,14 рублей, кассовое исполнение - 96992366,93 рублей , СОШ № 14 - на 100%, плановые назначения составляют 53887940,24 рублей, кассовое исполнение - 45749320,62 рублей.</t>
  </si>
  <si>
    <t>Расходы запланированы на капитальный ремонт СОШ №7, СОШ №9, СОШ №14. По состоянию на 27 августа 2026 года: СОШ № 7 -  плановые назначения составляют 13607488,22 рублей, кассовое исполнение - 0,00 рублей, СОШ № 9 - плановые назначения составляют 11441489,89 рублей, кассовое исполнение - 11441489,89 рублей , СОШ № 14 - плановые назначения составляют 12530227,09 рублей, кассовое исполнение - 11321619,63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</si>
</sst>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;[Red]\-#,##0.00;0.00"/>
    <numFmt numFmtId="165" formatCode="000\.00\.000\.0"/>
    <numFmt numFmtId="166" formatCode="0000000000"/>
    <numFmt numFmtId="167" formatCode="#,##0.00_ ;[Red]\-#,##0.00\ 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26"/>
      <name val="Times New Roman"/>
      <family val="1"/>
      <charset val="204"/>
    </font>
    <font>
      <b/>
      <sz val="29"/>
      <name val="Times New Roman"/>
      <family val="1"/>
      <charset val="204"/>
    </font>
    <font>
      <sz val="29"/>
      <name val="Times New Roman"/>
      <family val="1"/>
      <charset val="204"/>
    </font>
    <font>
      <sz val="16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2">
    <xf numFmtId="0" fontId="0" fillId="0" borderId="0" xfId="0"/>
    <xf numFmtId="0" fontId="3" fillId="0" borderId="0" xfId="1" applyFont="1"/>
    <xf numFmtId="0" fontId="3" fillId="0" borderId="0" xfId="1" applyFont="1" applyProtection="1">
      <protection hidden="1"/>
    </xf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right"/>
      <protection hidden="1"/>
    </xf>
    <xf numFmtId="0" fontId="4" fillId="0" borderId="1" xfId="1" applyFont="1" applyBorder="1" applyAlignment="1" applyProtection="1">
      <alignment horizontal="centerContinuous" vertical="center"/>
      <protection hidden="1"/>
    </xf>
    <xf numFmtId="0" fontId="4" fillId="0" borderId="1" xfId="1" applyFont="1" applyBorder="1" applyAlignment="1" applyProtection="1">
      <alignment horizontal="center"/>
      <protection hidden="1"/>
    </xf>
    <xf numFmtId="0" fontId="4" fillId="3" borderId="1" xfId="0" applyFont="1" applyFill="1" applyBorder="1" applyAlignment="1">
      <alignment wrapText="1"/>
    </xf>
    <xf numFmtId="166" fontId="5" fillId="2" borderId="1" xfId="1" applyNumberFormat="1" applyFont="1" applyFill="1" applyBorder="1" applyAlignment="1" applyProtection="1">
      <alignment wrapText="1"/>
      <protection hidden="1"/>
    </xf>
    <xf numFmtId="0" fontId="5" fillId="2" borderId="1" xfId="1" applyFont="1" applyFill="1" applyBorder="1" applyAlignment="1">
      <alignment horizontal="left" wrapText="1"/>
    </xf>
    <xf numFmtId="164" fontId="5" fillId="0" borderId="1" xfId="1" applyNumberFormat="1" applyFont="1" applyBorder="1" applyAlignment="1" applyProtection="1">
      <alignment wrapText="1"/>
      <protection hidden="1"/>
    </xf>
    <xf numFmtId="4" fontId="5" fillId="0" borderId="1" xfId="1" applyNumberFormat="1" applyFont="1" applyBorder="1" applyAlignment="1" applyProtection="1">
      <alignment wrapText="1"/>
      <protection hidden="1"/>
    </xf>
    <xf numFmtId="164" fontId="4" fillId="0" borderId="1" xfId="1" applyNumberFormat="1" applyFont="1" applyBorder="1" applyAlignment="1" applyProtection="1">
      <alignment wrapText="1"/>
      <protection hidden="1"/>
    </xf>
    <xf numFmtId="0" fontId="4" fillId="0" borderId="1" xfId="1" applyFont="1" applyBorder="1" applyAlignment="1" applyProtection="1">
      <alignment wrapText="1"/>
      <protection hidden="1"/>
    </xf>
    <xf numFmtId="0" fontId="5" fillId="0" borderId="1" xfId="1" applyFont="1" applyBorder="1" applyAlignment="1">
      <alignment horizontal="left" wrapText="1"/>
    </xf>
    <xf numFmtId="10" fontId="4" fillId="0" borderId="1" xfId="1" applyNumberFormat="1" applyFont="1" applyBorder="1" applyAlignment="1" applyProtection="1">
      <alignment horizontal="right" wrapText="1"/>
      <protection hidden="1"/>
    </xf>
    <xf numFmtId="10" fontId="4" fillId="2" borderId="1" xfId="1" applyNumberFormat="1" applyFont="1" applyFill="1" applyBorder="1" applyAlignment="1" applyProtection="1">
      <alignment horizontal="right" wrapText="1"/>
      <protection hidden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10" fontId="4" fillId="0" borderId="1" xfId="1" applyNumberFormat="1" applyFont="1" applyBorder="1" applyAlignment="1" applyProtection="1">
      <alignment horizontal="center" wrapText="1"/>
      <protection hidden="1"/>
    </xf>
    <xf numFmtId="165" fontId="5" fillId="2" borderId="1" xfId="1" applyNumberFormat="1" applyFont="1" applyFill="1" applyBorder="1" applyAlignment="1" applyProtection="1">
      <alignment wrapText="1"/>
      <protection hidden="1"/>
    </xf>
    <xf numFmtId="165" fontId="4" fillId="4" borderId="1" xfId="1" applyNumberFormat="1" applyFont="1" applyFill="1" applyBorder="1" applyAlignment="1" applyProtection="1">
      <alignment wrapText="1"/>
      <protection hidden="1"/>
    </xf>
    <xf numFmtId="0" fontId="4" fillId="4" borderId="1" xfId="0" applyFont="1" applyFill="1" applyBorder="1" applyAlignment="1">
      <alignment wrapText="1"/>
    </xf>
    <xf numFmtId="4" fontId="4" fillId="4" borderId="1" xfId="1" applyNumberFormat="1" applyFont="1" applyFill="1" applyBorder="1" applyAlignment="1" applyProtection="1">
      <alignment wrapText="1"/>
      <protection hidden="1"/>
    </xf>
    <xf numFmtId="4" fontId="4" fillId="3" borderId="1" xfId="1" applyNumberFormat="1" applyFont="1" applyFill="1" applyBorder="1" applyAlignment="1" applyProtection="1">
      <alignment wrapText="1"/>
      <protection hidden="1"/>
    </xf>
    <xf numFmtId="167" fontId="4" fillId="3" borderId="1" xfId="1" applyNumberFormat="1" applyFont="1" applyFill="1" applyBorder="1" applyAlignment="1" applyProtection="1">
      <alignment wrapText="1"/>
      <protection hidden="1"/>
    </xf>
    <xf numFmtId="167" fontId="4" fillId="4" borderId="1" xfId="1" applyNumberFormat="1" applyFont="1" applyFill="1" applyBorder="1" applyAlignment="1" applyProtection="1">
      <alignment wrapText="1"/>
      <protection hidden="1"/>
    </xf>
    <xf numFmtId="164" fontId="4" fillId="4" borderId="1" xfId="1" applyNumberFormat="1" applyFont="1" applyFill="1" applyBorder="1" applyAlignment="1" applyProtection="1">
      <alignment wrapText="1"/>
      <protection hidden="1"/>
    </xf>
    <xf numFmtId="166" fontId="4" fillId="4" borderId="1" xfId="1" applyNumberFormat="1" applyFont="1" applyFill="1" applyBorder="1" applyAlignment="1" applyProtection="1">
      <alignment wrapText="1"/>
      <protection hidden="1"/>
    </xf>
    <xf numFmtId="164" fontId="4" fillId="3" borderId="1" xfId="1" applyNumberFormat="1" applyFont="1" applyFill="1" applyBorder="1" applyAlignment="1" applyProtection="1">
      <alignment wrapText="1"/>
      <protection hidden="1"/>
    </xf>
    <xf numFmtId="164" fontId="5" fillId="0" borderId="1" xfId="1" applyNumberFormat="1" applyFont="1" applyBorder="1" applyAlignment="1" applyProtection="1">
      <alignment horizontal="right" wrapText="1"/>
      <protection hidden="1"/>
    </xf>
    <xf numFmtId="0" fontId="4" fillId="0" borderId="1" xfId="1" applyFont="1" applyBorder="1" applyAlignment="1" applyProtection="1">
      <alignment horizontal="center" vertical="center" wrapText="1"/>
      <protection hidden="1"/>
    </xf>
    <xf numFmtId="166" fontId="5" fillId="2" borderId="3" xfId="1" applyNumberFormat="1" applyFont="1" applyFill="1" applyBorder="1" applyAlignment="1" applyProtection="1">
      <alignment wrapText="1"/>
      <protection hidden="1"/>
    </xf>
    <xf numFmtId="0" fontId="5" fillId="0" borderId="3" xfId="1" applyFont="1" applyBorder="1" applyAlignment="1">
      <alignment wrapText="1"/>
    </xf>
    <xf numFmtId="164" fontId="5" fillId="0" borderId="3" xfId="1" applyNumberFormat="1" applyFont="1" applyBorder="1" applyAlignment="1" applyProtection="1">
      <alignment wrapText="1"/>
      <protection hidden="1"/>
    </xf>
    <xf numFmtId="164" fontId="5" fillId="0" borderId="4" xfId="1" applyNumberFormat="1" applyFont="1" applyBorder="1" applyAlignment="1" applyProtection="1">
      <alignment horizontal="right" wrapText="1"/>
      <protection hidden="1"/>
    </xf>
    <xf numFmtId="10" fontId="5" fillId="0" borderId="1" xfId="1" applyNumberFormat="1" applyFont="1" applyBorder="1" applyAlignment="1" applyProtection="1">
      <alignment wrapText="1"/>
      <protection hidden="1"/>
    </xf>
    <xf numFmtId="10" fontId="4" fillId="0" borderId="1" xfId="1" applyNumberFormat="1" applyFont="1" applyBorder="1" applyAlignment="1" applyProtection="1">
      <alignment wrapText="1"/>
      <protection hidden="1"/>
    </xf>
    <xf numFmtId="10" fontId="5" fillId="3" borderId="1" xfId="1" applyNumberFormat="1" applyFont="1" applyFill="1" applyBorder="1" applyAlignment="1" applyProtection="1">
      <alignment wrapText="1"/>
      <protection hidden="1"/>
    </xf>
    <xf numFmtId="10" fontId="5" fillId="5" borderId="1" xfId="1" applyNumberFormat="1" applyFont="1" applyFill="1" applyBorder="1" applyAlignment="1" applyProtection="1">
      <alignment wrapText="1"/>
      <protection hidden="1"/>
    </xf>
    <xf numFmtId="0" fontId="3" fillId="0" borderId="0" xfId="1" applyFont="1" applyFill="1"/>
    <xf numFmtId="164" fontId="5" fillId="0" borderId="1" xfId="1" applyNumberFormat="1" applyFont="1" applyFill="1" applyBorder="1" applyAlignment="1" applyProtection="1">
      <alignment wrapText="1"/>
      <protection hidden="1"/>
    </xf>
    <xf numFmtId="10" fontId="5" fillId="0" borderId="1" xfId="1" applyNumberFormat="1" applyFont="1" applyFill="1" applyBorder="1" applyAlignment="1" applyProtection="1">
      <alignment horizontal="left" wrapText="1"/>
      <protection hidden="1"/>
    </xf>
    <xf numFmtId="0" fontId="5" fillId="0" borderId="1" xfId="1" applyFont="1" applyFill="1" applyBorder="1" applyAlignment="1">
      <alignment horizontal="left" wrapText="1"/>
    </xf>
    <xf numFmtId="0" fontId="4" fillId="2" borderId="1" xfId="1" applyFont="1" applyFill="1" applyBorder="1" applyAlignment="1" applyProtection="1">
      <alignment horizontal="center" vertical="center" wrapText="1"/>
      <protection hidden="1"/>
    </xf>
    <xf numFmtId="0" fontId="6" fillId="2" borderId="0" xfId="1" applyFont="1" applyFill="1" applyAlignment="1">
      <alignment wrapText="1"/>
    </xf>
    <xf numFmtId="0" fontId="5" fillId="2" borderId="0" xfId="1" applyFont="1" applyFill="1" applyBorder="1" applyAlignment="1">
      <alignment wrapText="1"/>
    </xf>
    <xf numFmtId="0" fontId="5" fillId="2" borderId="0" xfId="0" applyFont="1" applyFill="1" applyBorder="1"/>
    <xf numFmtId="0" fontId="5" fillId="0" borderId="0" xfId="1" applyFont="1" applyBorder="1"/>
    <xf numFmtId="49" fontId="3" fillId="0" borderId="0" xfId="0" applyNumberFormat="1" applyFont="1" applyAlignment="1" applyProtection="1">
      <alignment horizontal="left" wrapText="1"/>
      <protection hidden="1"/>
    </xf>
    <xf numFmtId="10" fontId="4" fillId="0" borderId="1" xfId="1" applyNumberFormat="1" applyFont="1" applyFill="1" applyBorder="1" applyAlignment="1" applyProtection="1">
      <alignment horizontal="right" wrapText="1"/>
      <protection hidden="1"/>
    </xf>
    <xf numFmtId="0" fontId="4" fillId="6" borderId="1" xfId="0" applyFont="1" applyFill="1" applyBorder="1" applyAlignment="1">
      <alignment wrapText="1"/>
    </xf>
    <xf numFmtId="4" fontId="4" fillId="6" borderId="1" xfId="1" applyNumberFormat="1" applyFont="1" applyFill="1" applyBorder="1" applyAlignment="1" applyProtection="1">
      <alignment wrapText="1"/>
      <protection hidden="1"/>
    </xf>
    <xf numFmtId="0" fontId="5" fillId="0" borderId="1" xfId="0" applyFont="1" applyFill="1" applyBorder="1" applyAlignment="1">
      <alignment wrapText="1"/>
    </xf>
    <xf numFmtId="10" fontId="4" fillId="3" borderId="1" xfId="1" applyNumberFormat="1" applyFont="1" applyFill="1" applyBorder="1" applyAlignment="1" applyProtection="1">
      <alignment wrapText="1"/>
      <protection hidden="1"/>
    </xf>
    <xf numFmtId="10" fontId="5" fillId="0" borderId="1" xfId="1" applyNumberFormat="1" applyFont="1" applyFill="1" applyBorder="1" applyAlignment="1" applyProtection="1">
      <alignment horizontal="left" vertical="center" wrapText="1"/>
      <protection hidden="1"/>
    </xf>
    <xf numFmtId="4" fontId="5" fillId="0" borderId="1" xfId="1" applyNumberFormat="1" applyFont="1" applyFill="1" applyBorder="1" applyAlignment="1" applyProtection="1">
      <alignment wrapText="1"/>
      <protection hidden="1"/>
    </xf>
    <xf numFmtId="0" fontId="4" fillId="0" borderId="0" xfId="1" applyFont="1" applyAlignment="1" applyProtection="1">
      <alignment horizontal="center" wrapText="1"/>
      <protection hidden="1"/>
    </xf>
    <xf numFmtId="0" fontId="4" fillId="0" borderId="0" xfId="1" applyFont="1" applyAlignment="1" applyProtection="1">
      <alignment horizontal="center"/>
      <protection hidden="1"/>
    </xf>
    <xf numFmtId="4" fontId="6" fillId="2" borderId="0" xfId="1" applyNumberFormat="1" applyFont="1" applyFill="1" applyAlignment="1">
      <alignment horizontal="left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2" borderId="2" xfId="1" applyFont="1" applyFill="1" applyBorder="1" applyAlignment="1" applyProtection="1">
      <alignment horizontal="center" vertical="center" wrapText="1"/>
      <protection hidden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tabSelected="1" view="pageBreakPreview" topLeftCell="A10" zoomScale="40" zoomScaleNormal="30" zoomScaleSheetLayoutView="40" workbookViewId="0">
      <selection activeCell="A16" sqref="A16"/>
    </sheetView>
  </sheetViews>
  <sheetFormatPr defaultColWidth="41.7109375" defaultRowHeight="33" x14ac:dyDescent="0.45"/>
  <cols>
    <col min="1" max="1" width="129.85546875" style="1" customWidth="1"/>
    <col min="2" max="7" width="43.85546875" style="1" customWidth="1"/>
    <col min="8" max="8" width="138.140625" style="1" customWidth="1"/>
    <col min="9" max="16384" width="41.7109375" style="1"/>
  </cols>
  <sheetData>
    <row r="1" spans="1:8" ht="82.5" customHeight="1" x14ac:dyDescent="0.5">
      <c r="A1" s="57" t="s">
        <v>37</v>
      </c>
      <c r="B1" s="57"/>
      <c r="C1" s="57"/>
      <c r="D1" s="57"/>
      <c r="E1" s="57"/>
      <c r="F1" s="57"/>
      <c r="G1" s="57"/>
      <c r="H1" s="57"/>
    </row>
    <row r="2" spans="1:8" ht="22.5" hidden="1" customHeight="1" x14ac:dyDescent="0.5">
      <c r="A2" s="58"/>
      <c r="B2" s="58"/>
      <c r="C2" s="58"/>
      <c r="D2" s="58"/>
      <c r="E2" s="58"/>
      <c r="F2" s="58"/>
      <c r="G2" s="58"/>
      <c r="H2" s="58"/>
    </row>
    <row r="3" spans="1:8" ht="46.5" customHeight="1" x14ac:dyDescent="0.5">
      <c r="A3" s="3"/>
      <c r="B3" s="3"/>
      <c r="C3" s="3"/>
      <c r="D3" s="3"/>
      <c r="E3" s="3"/>
      <c r="F3" s="3"/>
      <c r="G3" s="3"/>
      <c r="H3" s="4"/>
    </row>
    <row r="4" spans="1:8" ht="148.5" customHeight="1" x14ac:dyDescent="0.45">
      <c r="A4" s="5" t="s">
        <v>2</v>
      </c>
      <c r="B4" s="61" t="s">
        <v>1</v>
      </c>
      <c r="C4" s="44" t="s">
        <v>35</v>
      </c>
      <c r="D4" s="44" t="s">
        <v>38</v>
      </c>
      <c r="E4" s="31" t="s">
        <v>39</v>
      </c>
      <c r="F4" s="31" t="s">
        <v>23</v>
      </c>
      <c r="G4" s="31" t="s">
        <v>24</v>
      </c>
      <c r="H4" s="17" t="s">
        <v>0</v>
      </c>
    </row>
    <row r="5" spans="1:8" ht="36.75" x14ac:dyDescent="0.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18">
        <v>8</v>
      </c>
    </row>
    <row r="6" spans="1:8" ht="69" customHeight="1" x14ac:dyDescent="0.5">
      <c r="A6" s="7" t="s">
        <v>8</v>
      </c>
      <c r="B6" s="25">
        <f>B7+B9</f>
        <v>118131516.86</v>
      </c>
      <c r="C6" s="25">
        <f t="shared" ref="C6" si="0">C7+C9</f>
        <v>14367731.360000001</v>
      </c>
      <c r="D6" s="25">
        <f t="shared" ref="D6:F6" si="1">D7+D9</f>
        <v>18614868.300000001</v>
      </c>
      <c r="E6" s="25">
        <f t="shared" si="1"/>
        <v>4247136.9399999995</v>
      </c>
      <c r="F6" s="25">
        <f t="shared" si="1"/>
        <v>99516648.560000002</v>
      </c>
      <c r="G6" s="38">
        <f t="shared" ref="G6:G7" si="2">D6/B6</f>
        <v>0.15757749324476084</v>
      </c>
      <c r="H6" s="19"/>
    </row>
    <row r="7" spans="1:8" ht="72.75" customHeight="1" x14ac:dyDescent="0.5">
      <c r="A7" s="22" t="s">
        <v>5</v>
      </c>
      <c r="B7" s="26">
        <f t="shared" ref="B7:F7" si="3">B8</f>
        <v>21556194.260000002</v>
      </c>
      <c r="C7" s="26">
        <f t="shared" si="3"/>
        <v>5551085</v>
      </c>
      <c r="D7" s="26">
        <f t="shared" si="3"/>
        <v>5569664</v>
      </c>
      <c r="E7" s="26">
        <f t="shared" si="3"/>
        <v>18579</v>
      </c>
      <c r="F7" s="26">
        <f t="shared" si="3"/>
        <v>15986530.260000002</v>
      </c>
      <c r="G7" s="39">
        <f t="shared" si="2"/>
        <v>0.25837881830259585</v>
      </c>
      <c r="H7" s="19"/>
    </row>
    <row r="8" spans="1:8" ht="183.75" customHeight="1" x14ac:dyDescent="0.5">
      <c r="A8" s="8" t="s">
        <v>10</v>
      </c>
      <c r="B8" s="10">
        <v>21556194.260000002</v>
      </c>
      <c r="C8" s="10">
        <v>5551085</v>
      </c>
      <c r="D8" s="10">
        <v>5569664</v>
      </c>
      <c r="E8" s="10">
        <f>D8-C8</f>
        <v>18579</v>
      </c>
      <c r="F8" s="10">
        <f>B8-D8</f>
        <v>15986530.260000002</v>
      </c>
      <c r="G8" s="36">
        <f>D8/B8</f>
        <v>0.25837881830259585</v>
      </c>
      <c r="H8" s="43" t="s">
        <v>40</v>
      </c>
    </row>
    <row r="9" spans="1:8" ht="113.25" customHeight="1" x14ac:dyDescent="0.5">
      <c r="A9" s="22" t="s">
        <v>17</v>
      </c>
      <c r="B9" s="27">
        <f>B10+B11</f>
        <v>96575322.599999994</v>
      </c>
      <c r="C9" s="27">
        <f t="shared" ref="C9" si="4">C10+C11</f>
        <v>8816646.3600000013</v>
      </c>
      <c r="D9" s="27">
        <f t="shared" ref="D9:F9" si="5">D10+D11</f>
        <v>13045204.300000001</v>
      </c>
      <c r="E9" s="27">
        <f t="shared" si="5"/>
        <v>4228557.9399999995</v>
      </c>
      <c r="F9" s="27">
        <f t="shared" si="5"/>
        <v>83530118.299999997</v>
      </c>
      <c r="G9" s="39">
        <f t="shared" ref="G9:G27" si="6">D9/B9</f>
        <v>0.13507802975746935</v>
      </c>
      <c r="H9" s="14"/>
    </row>
    <row r="10" spans="1:8" ht="104.25" customHeight="1" x14ac:dyDescent="0.5">
      <c r="A10" s="8" t="s">
        <v>18</v>
      </c>
      <c r="B10" s="10">
        <f>881643.71+87272626.26</f>
        <v>88154269.969999999</v>
      </c>
      <c r="C10" s="10">
        <v>395593.73</v>
      </c>
      <c r="D10" s="10">
        <v>4624151.67</v>
      </c>
      <c r="E10" s="10">
        <f t="shared" ref="E10:E26" si="7">D10-C10</f>
        <v>4228557.9399999995</v>
      </c>
      <c r="F10" s="10">
        <f t="shared" ref="F10:F11" si="8">B10-D10</f>
        <v>83530118.299999997</v>
      </c>
      <c r="G10" s="36">
        <f t="shared" si="6"/>
        <v>5.2455220508021413E-2</v>
      </c>
      <c r="H10" s="43" t="s">
        <v>21</v>
      </c>
    </row>
    <row r="11" spans="1:8" ht="70.5" customHeight="1" x14ac:dyDescent="0.5">
      <c r="A11" s="8" t="s">
        <v>19</v>
      </c>
      <c r="B11" s="10">
        <f>421052.63+8000000</f>
        <v>8421052.6300000008</v>
      </c>
      <c r="C11" s="10">
        <v>8421052.6300000008</v>
      </c>
      <c r="D11" s="10">
        <v>8421052.6300000008</v>
      </c>
      <c r="E11" s="10">
        <f t="shared" si="7"/>
        <v>0</v>
      </c>
      <c r="F11" s="10">
        <f t="shared" si="8"/>
        <v>0</v>
      </c>
      <c r="G11" s="36">
        <f t="shared" si="6"/>
        <v>1</v>
      </c>
      <c r="H11" s="14" t="s">
        <v>36</v>
      </c>
    </row>
    <row r="12" spans="1:8" ht="66.75" customHeight="1" x14ac:dyDescent="0.5">
      <c r="A12" s="7" t="s">
        <v>7</v>
      </c>
      <c r="B12" s="24">
        <f>B15+B19+B13</f>
        <v>311368323.32999998</v>
      </c>
      <c r="C12" s="24">
        <f t="shared" ref="C12:F12" si="9">C15+C19+C13</f>
        <v>225290119.23999998</v>
      </c>
      <c r="D12" s="24">
        <f t="shared" si="9"/>
        <v>257757062.39000002</v>
      </c>
      <c r="E12" s="24">
        <f t="shared" si="9"/>
        <v>32466943.15000001</v>
      </c>
      <c r="F12" s="24">
        <f t="shared" si="9"/>
        <v>53611260.940000005</v>
      </c>
      <c r="G12" s="54">
        <f>D12/B12</f>
        <v>0.82782043990010923</v>
      </c>
      <c r="H12" s="16"/>
    </row>
    <row r="13" spans="1:8" s="40" customFormat="1" ht="66.75" customHeight="1" x14ac:dyDescent="0.5">
      <c r="A13" s="51" t="s">
        <v>32</v>
      </c>
      <c r="B13" s="52">
        <f>B14</f>
        <v>1448250.77</v>
      </c>
      <c r="C13" s="52">
        <f t="shared" ref="C13:G13" si="10">C14</f>
        <v>0</v>
      </c>
      <c r="D13" s="52">
        <f t="shared" si="10"/>
        <v>0</v>
      </c>
      <c r="E13" s="52">
        <f t="shared" si="10"/>
        <v>0</v>
      </c>
      <c r="F13" s="52">
        <f t="shared" si="10"/>
        <v>1448250.77</v>
      </c>
      <c r="G13" s="52">
        <f t="shared" si="10"/>
        <v>0</v>
      </c>
      <c r="H13" s="50"/>
    </row>
    <row r="14" spans="1:8" s="40" customFormat="1" ht="93" customHeight="1" x14ac:dyDescent="0.5">
      <c r="A14" s="53" t="s">
        <v>33</v>
      </c>
      <c r="B14" s="56">
        <v>1448250.77</v>
      </c>
      <c r="C14" s="56">
        <v>0</v>
      </c>
      <c r="D14" s="56">
        <v>0</v>
      </c>
      <c r="E14" s="10">
        <f t="shared" si="7"/>
        <v>0</v>
      </c>
      <c r="F14" s="11">
        <f>B14-D14</f>
        <v>1448250.77</v>
      </c>
      <c r="G14" s="36">
        <f t="shared" ref="G14" si="11">D14/B14</f>
        <v>0</v>
      </c>
      <c r="H14" s="55" t="s">
        <v>34</v>
      </c>
    </row>
    <row r="15" spans="1:8" ht="74.25" customHeight="1" x14ac:dyDescent="0.5">
      <c r="A15" s="21" t="s">
        <v>16</v>
      </c>
      <c r="B15" s="23">
        <f>B16+B17+B18</f>
        <v>252190754.14000002</v>
      </c>
      <c r="C15" s="23">
        <f t="shared" ref="C15" si="12">C16+C17+C18</f>
        <v>187113807.25999999</v>
      </c>
      <c r="D15" s="23">
        <f t="shared" ref="D15:F15" si="13">D16+D17+D18</f>
        <v>218983681.43000001</v>
      </c>
      <c r="E15" s="23">
        <f t="shared" si="13"/>
        <v>31869874.170000006</v>
      </c>
      <c r="F15" s="23">
        <f t="shared" si="13"/>
        <v>33207072.710000005</v>
      </c>
      <c r="G15" s="39">
        <f t="shared" si="6"/>
        <v>0.86832557433265145</v>
      </c>
      <c r="H15" s="16"/>
    </row>
    <row r="16" spans="1:8" ht="372.75" customHeight="1" x14ac:dyDescent="0.5">
      <c r="A16" s="20" t="s">
        <v>14</v>
      </c>
      <c r="B16" s="11">
        <v>214094961.16</v>
      </c>
      <c r="C16" s="11">
        <v>187113807.25999999</v>
      </c>
      <c r="D16" s="11">
        <v>196220571.91</v>
      </c>
      <c r="E16" s="10">
        <f t="shared" si="7"/>
        <v>9106764.650000006</v>
      </c>
      <c r="F16" s="11">
        <f>B16-D16</f>
        <v>17874389.25</v>
      </c>
      <c r="G16" s="36">
        <f t="shared" si="6"/>
        <v>0.9165118639263915</v>
      </c>
      <c r="H16" s="42" t="s">
        <v>41</v>
      </c>
    </row>
    <row r="17" spans="1:9" ht="308.25" customHeight="1" x14ac:dyDescent="0.5">
      <c r="A17" s="20" t="s">
        <v>15</v>
      </c>
      <c r="B17" s="11">
        <v>37579205.200000003</v>
      </c>
      <c r="C17" s="11">
        <v>0</v>
      </c>
      <c r="D17" s="11">
        <v>22763109.52</v>
      </c>
      <c r="E17" s="10">
        <f t="shared" si="7"/>
        <v>22763109.52</v>
      </c>
      <c r="F17" s="11">
        <f>B17-D17</f>
        <v>14816095.680000003</v>
      </c>
      <c r="G17" s="36">
        <f t="shared" si="6"/>
        <v>0.60573685363627638</v>
      </c>
      <c r="H17" s="42" t="s">
        <v>42</v>
      </c>
    </row>
    <row r="18" spans="1:9" ht="140.25" customHeight="1" x14ac:dyDescent="0.5">
      <c r="A18" s="20" t="s">
        <v>26</v>
      </c>
      <c r="B18" s="11">
        <v>516587.78</v>
      </c>
      <c r="C18" s="11">
        <v>0</v>
      </c>
      <c r="D18" s="11">
        <v>0</v>
      </c>
      <c r="E18" s="10">
        <f t="shared" si="7"/>
        <v>0</v>
      </c>
      <c r="F18" s="11">
        <f>B18-D18</f>
        <v>516587.78</v>
      </c>
      <c r="G18" s="36">
        <f t="shared" ref="G18" si="14">D18/B18</f>
        <v>0</v>
      </c>
      <c r="H18" s="42" t="s">
        <v>27</v>
      </c>
    </row>
    <row r="19" spans="1:9" ht="73.5" x14ac:dyDescent="0.5">
      <c r="A19" s="21" t="s">
        <v>4</v>
      </c>
      <c r="B19" s="23">
        <f>B21+B22+B20</f>
        <v>57729318.420000002</v>
      </c>
      <c r="C19" s="23">
        <f t="shared" ref="C19" si="15">C21+C22+C20</f>
        <v>38176311.979999997</v>
      </c>
      <c r="D19" s="23">
        <f t="shared" ref="D19:F19" si="16">D21+D22+D20</f>
        <v>38773380.960000001</v>
      </c>
      <c r="E19" s="23">
        <f t="shared" si="16"/>
        <v>597068.98000000522</v>
      </c>
      <c r="F19" s="23">
        <f t="shared" si="16"/>
        <v>18955937.460000001</v>
      </c>
      <c r="G19" s="39">
        <f t="shared" si="6"/>
        <v>0.67164106594695527</v>
      </c>
      <c r="H19" s="15"/>
    </row>
    <row r="20" spans="1:9" ht="291.75" customHeight="1" x14ac:dyDescent="0.5">
      <c r="A20" s="32" t="s">
        <v>11</v>
      </c>
      <c r="B20" s="34">
        <v>1249920</v>
      </c>
      <c r="C20" s="30">
        <v>768053.78</v>
      </c>
      <c r="D20" s="30">
        <v>778767.16</v>
      </c>
      <c r="E20" s="10">
        <f t="shared" si="7"/>
        <v>10713.380000000005</v>
      </c>
      <c r="F20" s="35">
        <f>B20-D20</f>
        <v>471152.83999999997</v>
      </c>
      <c r="G20" s="36">
        <f t="shared" si="6"/>
        <v>0.62305360343061955</v>
      </c>
      <c r="H20" s="33" t="s">
        <v>22</v>
      </c>
    </row>
    <row r="21" spans="1:9" ht="210.75" customHeight="1" x14ac:dyDescent="0.5">
      <c r="A21" s="8" t="s">
        <v>12</v>
      </c>
      <c r="B21" s="10">
        <v>3539746.93</v>
      </c>
      <c r="C21" s="10">
        <v>2384215.79</v>
      </c>
      <c r="D21" s="10">
        <v>2431240.2000000002</v>
      </c>
      <c r="E21" s="10">
        <f t="shared" si="7"/>
        <v>47024.410000000149</v>
      </c>
      <c r="F21" s="35">
        <f t="shared" ref="F21:F26" si="17">B21-D21</f>
        <v>1108506.73</v>
      </c>
      <c r="G21" s="36">
        <f t="shared" si="6"/>
        <v>0.68684011825670266</v>
      </c>
      <c r="H21" s="9" t="s">
        <v>22</v>
      </c>
    </row>
    <row r="22" spans="1:9" ht="316.5" customHeight="1" x14ac:dyDescent="0.5">
      <c r="A22" s="8" t="s">
        <v>13</v>
      </c>
      <c r="B22" s="10">
        <v>52939651.490000002</v>
      </c>
      <c r="C22" s="10">
        <v>35024042.409999996</v>
      </c>
      <c r="D22" s="10">
        <v>35563373.600000001</v>
      </c>
      <c r="E22" s="10">
        <f t="shared" si="7"/>
        <v>539331.19000000507</v>
      </c>
      <c r="F22" s="35">
        <f t="shared" si="17"/>
        <v>17376277.890000001</v>
      </c>
      <c r="G22" s="36">
        <f t="shared" si="6"/>
        <v>0.6717719629627279</v>
      </c>
      <c r="H22" s="9" t="s">
        <v>22</v>
      </c>
    </row>
    <row r="23" spans="1:9" ht="78" customHeight="1" x14ac:dyDescent="0.5">
      <c r="A23" s="7" t="s">
        <v>9</v>
      </c>
      <c r="B23" s="29">
        <f>B24</f>
        <v>27300249.599999998</v>
      </c>
      <c r="C23" s="29">
        <f t="shared" ref="C23:F23" si="18">C24</f>
        <v>25358257</v>
      </c>
      <c r="D23" s="29">
        <f t="shared" si="18"/>
        <v>25358257</v>
      </c>
      <c r="E23" s="29">
        <f t="shared" si="18"/>
        <v>0</v>
      </c>
      <c r="F23" s="29">
        <f t="shared" si="18"/>
        <v>1941992.5999999982</v>
      </c>
      <c r="G23" s="38">
        <f t="shared" si="6"/>
        <v>0.92886539030031445</v>
      </c>
      <c r="H23" s="14"/>
    </row>
    <row r="24" spans="1:9" ht="109.5" customHeight="1" x14ac:dyDescent="0.5">
      <c r="A24" s="28" t="s">
        <v>20</v>
      </c>
      <c r="B24" s="27">
        <f>B26+B25</f>
        <v>27300249.599999998</v>
      </c>
      <c r="C24" s="27">
        <f t="shared" ref="C24" si="19">C26+C25</f>
        <v>25358257</v>
      </c>
      <c r="D24" s="27">
        <f t="shared" ref="D24:F24" si="20">D26+D25</f>
        <v>25358257</v>
      </c>
      <c r="E24" s="27">
        <f t="shared" si="20"/>
        <v>0</v>
      </c>
      <c r="F24" s="27">
        <f t="shared" si="20"/>
        <v>1941992.5999999982</v>
      </c>
      <c r="G24" s="39">
        <f>D24/B24</f>
        <v>0.92886539030031445</v>
      </c>
      <c r="H24" s="14"/>
    </row>
    <row r="25" spans="1:9" s="40" customFormat="1" ht="179.25" customHeight="1" x14ac:dyDescent="0.5">
      <c r="A25" s="8" t="s">
        <v>25</v>
      </c>
      <c r="B25" s="41">
        <v>577305.02</v>
      </c>
      <c r="C25" s="41">
        <v>0</v>
      </c>
      <c r="D25" s="41">
        <v>0</v>
      </c>
      <c r="E25" s="10">
        <f t="shared" si="7"/>
        <v>0</v>
      </c>
      <c r="F25" s="35">
        <f t="shared" si="17"/>
        <v>577305.02</v>
      </c>
      <c r="G25" s="36">
        <f t="shared" si="6"/>
        <v>0</v>
      </c>
      <c r="H25" s="43" t="s">
        <v>28</v>
      </c>
    </row>
    <row r="26" spans="1:9" ht="115.5" customHeight="1" x14ac:dyDescent="0.5">
      <c r="A26" s="8" t="s">
        <v>6</v>
      </c>
      <c r="B26" s="10">
        <v>26722944.579999998</v>
      </c>
      <c r="C26" s="10">
        <v>25358257</v>
      </c>
      <c r="D26" s="10">
        <v>25358257</v>
      </c>
      <c r="E26" s="10">
        <f t="shared" si="7"/>
        <v>0</v>
      </c>
      <c r="F26" s="35">
        <f t="shared" si="17"/>
        <v>1364687.5799999982</v>
      </c>
      <c r="G26" s="36">
        <f t="shared" si="6"/>
        <v>0.94893199078737156</v>
      </c>
      <c r="H26" s="43" t="s">
        <v>31</v>
      </c>
    </row>
    <row r="27" spans="1:9" ht="36.75" x14ac:dyDescent="0.5">
      <c r="A27" s="13" t="s">
        <v>3</v>
      </c>
      <c r="B27" s="12">
        <f>B6+B12+B23</f>
        <v>456800089.79000002</v>
      </c>
      <c r="C27" s="12">
        <f t="shared" ref="C27" si="21">C6+C12+C23</f>
        <v>265016107.59999999</v>
      </c>
      <c r="D27" s="12">
        <f t="shared" ref="D27:F27" si="22">D6+D12+D23</f>
        <v>301730187.69</v>
      </c>
      <c r="E27" s="12">
        <f t="shared" si="22"/>
        <v>36714080.090000011</v>
      </c>
      <c r="F27" s="12">
        <f t="shared" si="22"/>
        <v>155069902.09999999</v>
      </c>
      <c r="G27" s="37">
        <f t="shared" si="6"/>
        <v>0.66053005337348181</v>
      </c>
      <c r="H27" s="15"/>
    </row>
    <row r="28" spans="1:9" ht="15" customHeight="1" x14ac:dyDescent="0.45">
      <c r="A28" s="2"/>
      <c r="B28" s="2"/>
      <c r="C28" s="2"/>
      <c r="D28" s="2"/>
      <c r="E28" s="2"/>
      <c r="F28" s="2"/>
      <c r="G28" s="2"/>
      <c r="H28" s="2"/>
    </row>
    <row r="29" spans="1:9" x14ac:dyDescent="0.45">
      <c r="A29" s="2"/>
      <c r="B29" s="2"/>
      <c r="C29" s="2"/>
      <c r="D29" s="2"/>
      <c r="E29" s="2"/>
      <c r="F29" s="2"/>
      <c r="G29" s="2"/>
      <c r="H29" s="2"/>
    </row>
    <row r="30" spans="1:9" s="48" customFormat="1" ht="132.75" customHeight="1" x14ac:dyDescent="0.5">
      <c r="A30" s="60" t="s">
        <v>29</v>
      </c>
      <c r="B30" s="60"/>
      <c r="C30" s="49"/>
      <c r="D30" s="49" t="s">
        <v>30</v>
      </c>
      <c r="E30" s="46"/>
      <c r="F30" s="46"/>
      <c r="G30" s="46"/>
      <c r="H30" s="47"/>
      <c r="I30" s="47"/>
    </row>
    <row r="31" spans="1:9" x14ac:dyDescent="0.45">
      <c r="A31" s="45"/>
      <c r="B31" s="45"/>
      <c r="C31" s="45"/>
      <c r="D31" s="45"/>
      <c r="E31" s="45"/>
      <c r="F31" s="45"/>
      <c r="G31" s="45"/>
      <c r="H31" s="59"/>
      <c r="I31" s="59"/>
    </row>
  </sheetData>
  <mergeCells count="4">
    <mergeCell ref="A1:H1"/>
    <mergeCell ref="A2:H2"/>
    <mergeCell ref="H31:I31"/>
    <mergeCell ref="A30:B30"/>
  </mergeCells>
  <pageMargins left="0.15748031496062992" right="0.15748031496062992" top="0.46" bottom="0" header="0.5" footer="0.15748031496062992"/>
  <pageSetup paperSize="9" scale="27" fitToHeight="0" orientation="landscape" r:id="rId1"/>
  <headerFooter alignWithMargins="0"/>
  <rowBreaks count="1" manualBreakCount="1">
    <brk id="1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кв.смета_13</vt:lpstr>
      <vt:lpstr>кв.смета_13!Заголовки_для_печати</vt:lpstr>
      <vt:lpstr>кв.смета_13!Область_печати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BLREAA1</dc:creator>
  <cp:lastModifiedBy>BLLISN1</cp:lastModifiedBy>
  <cp:lastPrinted>2026-08-21T04:59:56Z</cp:lastPrinted>
  <dcterms:created xsi:type="dcterms:W3CDTF">2019-07-19T11:40:04Z</dcterms:created>
  <dcterms:modified xsi:type="dcterms:W3CDTF">2026-08-28T09:26:02Z</dcterms:modified>
</cp:coreProperties>
</file>